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Chart" sheetId="1" r:id="rId4"/>
    <sheet name="Price Per Sprint - Adjusted Cos" sheetId="2" r:id="rId5"/>
    <sheet name="Operating Expenses - Operating " sheetId="3" r:id="rId6"/>
  </sheets>
</workbook>
</file>

<file path=xl/sharedStrings.xml><?xml version="1.0" encoding="utf-8"?>
<sst xmlns="http://schemas.openxmlformats.org/spreadsheetml/2006/main" uniqueCount="28">
  <si/>
  <si>
    <t>Adjusted Cost Per Sprint Based on Throughput</t>
  </si>
  <si>
    <t>Sprint ID</t>
  </si>
  <si>
    <t>Total Weeks</t>
  </si>
  <si>
    <t>Total Story Points</t>
  </si>
  <si>
    <t>Total Operating Expenses for Sprint</t>
  </si>
  <si>
    <t>Expense Per Story Point</t>
  </si>
  <si>
    <t>Total PBI’s</t>
  </si>
  <si>
    <t>Expense Per PBI</t>
  </si>
  <si>
    <r>
      <rPr>
        <b val="1"/>
        <sz val="10"/>
        <color indexed="8"/>
        <rFont val="Helvetica"/>
      </rPr>
      <t xml:space="preserve">Throughput
</t>
    </r>
    <r>
      <rPr>
        <sz val="9"/>
        <color indexed="8"/>
        <rFont val="Helvetica"/>
      </rPr>
      <t xml:space="preserve">(increase / decrease) </t>
    </r>
  </si>
  <si>
    <t>Total Weekly Cost</t>
  </si>
  <si>
    <t xml:space="preserve">Maximum Throughput </t>
  </si>
  <si>
    <t>Operating Expenses*</t>
  </si>
  <si>
    <t>Category</t>
  </si>
  <si>
    <t>Salary</t>
  </si>
  <si>
    <t>Benefits</t>
  </si>
  <si>
    <t>Head Count</t>
  </si>
  <si>
    <t>Cost Per Team Member</t>
  </si>
  <si>
    <t>Total Compensation</t>
  </si>
  <si>
    <t>Average Employees Developers</t>
  </si>
  <si>
    <t>Average Employees QA</t>
  </si>
  <si>
    <t>Average Contractor Developers</t>
  </si>
  <si>
    <t>Average Contractor QA</t>
  </si>
  <si>
    <t>Average Contractor PM</t>
  </si>
  <si>
    <t>Employee Benefits**</t>
  </si>
  <si>
    <t>Salary Weeks***</t>
  </si>
  <si>
    <t>Yearly Total</t>
  </si>
  <si>
    <t>Weekly Total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</si>
</sst>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#,##0.00"/>
    <numFmt numFmtId="60" formatCode="#,##0.00%"/>
  </numFmts>
  <fonts count="10">
    <font>
      <sz val="12"/>
      <color indexed="8"/>
      <name val="Verdana"/>
    </font>
    <font>
      <sz val="12"/>
      <color indexed="8"/>
      <name val="Helvetica"/>
    </font>
    <font>
      <sz val="10"/>
      <color indexed="8"/>
      <name val="Helvetica"/>
    </font>
    <font>
      <b val="1"/>
      <sz val="11"/>
      <color indexed="8"/>
      <name val="Helvetica"/>
    </font>
    <font>
      <sz val="11"/>
      <color indexed="8"/>
      <name val="Helvetica"/>
    </font>
    <font>
      <u val="single"/>
      <sz val="11"/>
      <color indexed="8"/>
      <name val="Helvetica"/>
    </font>
    <font>
      <i val="1"/>
      <sz val="11"/>
      <color indexed="8"/>
      <name val="Helvetica"/>
    </font>
    <font>
      <b val="1"/>
      <sz val="10"/>
      <color indexed="8"/>
      <name val="Helvetica"/>
    </font>
    <font>
      <sz val="9"/>
      <color indexed="8"/>
      <name val="Helvetica"/>
    </font>
    <font>
      <u val="single"/>
      <sz val="9"/>
      <color indexed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0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/>
    </xf>
    <xf numFmtId="0" fontId="7" fillId="2" borderId="1" applyNumberFormat="1" applyFont="1" applyFill="1" applyBorder="1" applyAlignment="1" applyProtection="0">
      <alignment vertical="top" wrapText="1"/>
    </xf>
    <xf numFmtId="0" fontId="7" fillId="3" borderId="1" applyNumberFormat="1" applyFont="1" applyFill="1" applyBorder="1" applyAlignment="1" applyProtection="0">
      <alignment vertical="top" wrapText="1"/>
    </xf>
    <xf numFmtId="0" fontId="2" borderId="1" applyNumberFormat="1" applyFont="1" applyFill="0" applyBorder="1" applyAlignment="1" applyProtection="0">
      <alignment vertical="top" wrapText="1"/>
    </xf>
    <xf numFmtId="59" fontId="2" borderId="1" applyNumberFormat="1" applyFont="1" applyFill="0" applyBorder="1" applyAlignment="1" applyProtection="0">
      <alignment vertical="top" wrapText="1"/>
    </xf>
    <xf numFmtId="3" fontId="2" borderId="1" applyNumberFormat="1" applyFont="1" applyFill="0" applyBorder="1" applyAlignment="1" applyProtection="0">
      <alignment vertical="top" wrapText="1"/>
    </xf>
    <xf numFmtId="60" fontId="2" borderId="1" applyNumberFormat="1" applyFont="1" applyFill="0" applyBorder="1" applyAlignment="1" applyProtection="0">
      <alignment vertical="top" wrapText="1"/>
    </xf>
    <xf numFmtId="0" fontId="7" borderId="1" applyNumberFormat="1" applyFont="1" applyFill="0" applyBorder="1" applyAlignment="1" applyProtection="0">
      <alignment vertical="top" wrapText="1"/>
    </xf>
    <xf numFmtId="59" fontId="7" borderId="1" applyNumberFormat="1" applyFont="1" applyFill="0" applyBorder="1" applyAlignment="1" applyProtection="0">
      <alignment vertical="top" wrapText="1"/>
    </xf>
    <xf numFmtId="59" fontId="7" fillId="3" borderId="1" applyNumberFormat="1" applyFont="1" applyFill="1" applyBorder="1" applyAlignment="1" applyProtection="0">
      <alignment vertical="top" wrapText="1"/>
    </xf>
    <xf numFmtId="3" fontId="7" fillId="3" borderId="1" applyNumberFormat="1" applyFont="1" applyFill="1" applyBorder="1" applyAlignment="1" applyProtection="0">
      <alignment vertical="top" wrapText="1"/>
    </xf>
    <xf numFmtId="60" fontId="7" fillId="3" borderId="1" applyNumberFormat="1" applyFont="1" applyFill="1" applyBorder="1" applyAlignment="1" applyProtection="0">
      <alignment vertical="top" wrapText="1"/>
    </xf>
    <xf numFmtId="0" fontId="7" fillId="3" borderId="1" applyNumberFormat="0" applyFont="1" applyFill="1" applyBorder="1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1" fontId="2" borderId="1" applyNumberFormat="1" applyFont="1" applyFill="0" applyBorder="1" applyAlignment="1" applyProtection="0">
      <alignment vertical="top" wrapText="1"/>
    </xf>
    <xf numFmtId="9" fontId="7" borderId="1" applyNumberFormat="1" applyFont="1" applyFill="0" applyBorder="1" applyAlignment="1" applyProtection="0">
      <alignment vertical="top" wrapText="1"/>
    </xf>
    <xf numFmtId="1" fontId="7" borderId="1" applyNumberFormat="1" applyFont="1" applyFill="0" applyBorder="1" applyAlignment="1" applyProtection="0">
      <alignment vertical="top" wrapText="1"/>
    </xf>
    <xf numFmtId="3" fontId="7" borderId="1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8b8b8"/>
      <rgbColor rgb="ffffffff"/>
      <rgbColor rgb="ff51a7f9"/>
      <rgbColor rgb="ffbdc0bf"/>
      <rgbColor rgb="ffdbdbd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roundedCorners val="0"/>
  <c:chart>
    <c:title>
      <c:tx>
        <c:rich>
          <a:bodyPr rot="0"/>
          <a:lstStyle/>
          <a:p>
            <a:pPr lvl="0"/>
          </a:p>
        </c:rich>
      </c:tx>
      <c:layout/>
      <c:overlay val="1"/>
    </c:title>
    <c:autoTitleDeleted val="1"/>
    <c:plotArea>
      <c:layout>
        <c:manualLayout>
          <c:layoutTarget val="inner"/>
          <c:xMode val="edge"/>
          <c:yMode val="edge"/>
          <c:x val="0.132173"/>
          <c:y val="0.126667"/>
          <c:w val="0.846389"/>
          <c:h val="0.809167"/>
        </c:manualLayout>
      </c:layout>
      <c:lineChart>
        <c:grouping val="standard"/>
        <c:varyColors val="0"/>
        <c:ser>
          <c:idx val="0"/>
          <c:order val="0"/>
          <c:tx>
            <c:strRef>
              <c:f>'Price Per Sprint - Adjusted Cos'!$F$3</c:f>
              <c:strCache>
                <c:pt idx="0">
                  <c:v>Expense Per Story Point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rgbClr val="51A7F9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51A7F9"/>
                </a:solidFill>
                <a:prstDash val="solid"/>
                <a:miter lim="400000"/>
              </a:ln>
              <a:effectLst/>
            </c:spPr>
          </c:marker>
          <c:dLbls>
            <c:txPr>
              <a:bodyPr/>
              <a:lstStyle/>
              <a:p>
                <a:pPr lvl="0">
                  <a:defRPr b="0" i="0" strike="noStrike" sz="1200" u="none">
                    <a:solidFill>
                      <a:srgbClr val="000000"/>
                    </a:solidFill>
                    <a:effectLst/>
                    <a:latin typeface="Helvetica"/>
                  </a:defRPr>
                </a:pPr>
                <a:r>
                  <a:rPr b="0" i="0" strike="noStrike" sz="1200" u="none">
                    <a:solidFill>
                      <a:srgbClr val="000000"/>
                    </a:solidFill>
                    <a:effectLst/>
                    <a:latin typeface="Helvetica"/>
                  </a:rPr>
                  <a:t/>
                </a: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'Price Per Sprint - Adjusted Cos'!$B$4:$B$10</c:f>
              <c:strCache>
                <c:ptCount val="7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</c:strCache>
            </c:strRef>
          </c:cat>
          <c:val>
            <c:numRef>
              <c:f>'Price Per Sprint - Adjusted Cos'!$F$4:$F$9,'Price Per Sprint - Adjusted Cos'!$F$10</c:f>
              <c:numCache>
                <c:ptCount val="7"/>
                <c:pt idx="0">
                  <c:v>484.930357</c:v>
                </c:pt>
                <c:pt idx="1">
                  <c:v>270.658804</c:v>
                </c:pt>
                <c:pt idx="2">
                  <c:v>987.494545</c:v>
                </c:pt>
                <c:pt idx="3">
                  <c:v>532.472549</c:v>
                </c:pt>
                <c:pt idx="4">
                  <c:v>839.879381</c:v>
                </c:pt>
                <c:pt idx="5">
                  <c:v>1293.147619</c:v>
                </c:pt>
                <c:pt idx="6">
                  <c:v>487.834132</c:v>
                </c:pt>
              </c:numCache>
            </c:numRef>
          </c:val>
          <c:smooth val="0"/>
        </c:ser>
        <c:marker val="1"/>
        <c:axId val="0"/>
        <c:axId val="1"/>
      </c:lineChart>
      <c:catAx>
        <c:axId val="0"/>
        <c:scaling>
          <c:orientation val="minMax"/>
        </c:scaling>
        <c:delete val="0"/>
        <c:axPos val="b"/>
        <c:numFmt formatCode="&quot;$&quot;#,##0.0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b="0" i="0" strike="noStrike" sz="1000" u="none">
                <a:solidFill>
                  <a:srgbClr val="000000"/>
                </a:solidFill>
                <a:effectLst/>
                <a:latin typeface="Helvetica"/>
              </a:defRPr>
            </a:pPr>
          </a:p>
        </c:txPr>
        <c:crossAx val="1"/>
        <c:crosses val="autoZero"/>
        <c:auto val="1"/>
        <c:lblAlgn val="ctr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&quot;$&quot;#,##0.00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 lvl="0">
              <a:defRPr b="0" i="0" strike="noStrike" sz="1000" u="none">
                <a:solidFill>
                  <a:srgbClr val="000000"/>
                </a:solidFill>
                <a:effectLst/>
                <a:latin typeface="Helvetica"/>
              </a:defRPr>
            </a:pPr>
          </a:p>
        </c:txPr>
        <c:crossAx val="0"/>
        <c:crosses val="autoZero"/>
        <c:crossBetween val="midCat"/>
        <c:majorUnit val="350"/>
        <c:minorUnit val="17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0740343"/>
          <c:y val="0.005"/>
          <c:w val="0.9"/>
          <c:h val="0.0525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/>
        <a:lstStyle/>
        <a:p>
          <a:pPr lvl="0">
            <a:defRPr b="0" i="0" strike="noStrike" sz="1000" u="none">
              <a:solidFill>
                <a:srgbClr val="000000"/>
              </a:solidFill>
              <a:effectLst/>
              <a:latin typeface="Helvetica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roundedCorners val="0"/>
  <c:chart>
    <c:title>
      <c:tx>
        <c:rich>
          <a:bodyPr rot="0"/>
          <a:lstStyle/>
          <a:p>
            <a:pPr lvl="0"/>
          </a:p>
        </c:rich>
      </c:tx>
      <c:layout/>
      <c:overlay val="1"/>
    </c:title>
    <c:autoTitleDeleted val="1"/>
    <c:plotArea>
      <c:layout>
        <c:manualLayout>
          <c:layoutTarget val="inner"/>
          <c:xMode val="edge"/>
          <c:yMode val="edge"/>
          <c:x val="0.114825"/>
          <c:y val="0.126667"/>
          <c:w val="0.863755"/>
          <c:h val="0.809167"/>
        </c:manualLayout>
      </c:layout>
      <c:lineChart>
        <c:grouping val="standard"/>
        <c:varyColors val="0"/>
        <c:ser>
          <c:idx val="0"/>
          <c:order val="0"/>
          <c:tx>
            <c:strRef>
              <c:f>'Price Per Sprint - Adjusted Cos'!$I$3</c:f>
              <c:strCache>
                <c:pt idx="0">
                  <c:v>Throughput
(increase / decrease)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rgbClr val="51A7F9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51A7F9"/>
                </a:solidFill>
                <a:prstDash val="solid"/>
                <a:miter lim="400000"/>
              </a:ln>
              <a:effectLst/>
            </c:spPr>
          </c:marker>
          <c:dLbls>
            <c:txPr>
              <a:bodyPr/>
              <a:lstStyle/>
              <a:p>
                <a:pPr lvl="0">
                  <a:defRPr b="0" i="0" strike="noStrike" sz="1200" u="none">
                    <a:solidFill>
                      <a:srgbClr val="000000"/>
                    </a:solidFill>
                    <a:effectLst/>
                    <a:latin typeface="Helvetica"/>
                  </a:defRPr>
                </a:pPr>
                <a:r>
                  <a:rPr b="0" i="0" strike="noStrike" sz="1200" u="none">
                    <a:solidFill>
                      <a:srgbClr val="000000"/>
                    </a:solidFill>
                    <a:effectLst/>
                    <a:latin typeface="Helvetica"/>
                  </a:rPr>
                  <a:t/>
                </a: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'Price Per Sprint - Adjusted Cos'!$B$4:$B$12</c:f>
              <c:strCache>
                <c:ptCount val="7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</c:strCache>
            </c:strRef>
          </c:cat>
          <c:val>
            <c:numRef>
              <c:f>'Price Per Sprint - Adjusted Cos'!$I$4:$I$10</c:f>
              <c:numCache>
                <c:ptCount val="7"/>
                <c:pt idx="0">
                  <c:v>-0.314286</c:v>
                </c:pt>
                <c:pt idx="1">
                  <c:v>0.228571</c:v>
                </c:pt>
                <c:pt idx="2">
                  <c:v>-0.775510</c:v>
                </c:pt>
                <c:pt idx="3">
                  <c:v>-0.375510</c:v>
                </c:pt>
                <c:pt idx="4">
                  <c:v>-0.604082</c:v>
                </c:pt>
                <c:pt idx="5">
                  <c:v>-0.742857</c:v>
                </c:pt>
                <c:pt idx="6">
                  <c:v>-0.318367</c:v>
                </c:pt>
              </c:numCache>
            </c:numRef>
          </c:val>
          <c:smooth val="0"/>
        </c:ser>
        <c:marker val="1"/>
        <c:axId val="0"/>
        <c:axId val="1"/>
      </c:lineChart>
      <c:catAx>
        <c:axId val="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b="0" i="0" strike="noStrike" sz="1000" u="none">
                <a:solidFill>
                  <a:srgbClr val="000000"/>
                </a:solidFill>
                <a:effectLst/>
                <a:latin typeface="Helvetica"/>
              </a:defRPr>
            </a:pPr>
          </a:p>
        </c:txPr>
        <c:crossAx val="1"/>
        <c:crosses val="autoZero"/>
        <c:auto val="1"/>
        <c:lblAlgn val="ctr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 lvl="0">
              <a:defRPr b="0" i="0" strike="noStrike" sz="1000" u="none">
                <a:solidFill>
                  <a:srgbClr val="000000"/>
                </a:solidFill>
                <a:effectLst/>
                <a:latin typeface="Helvetica"/>
              </a:defRPr>
            </a:pPr>
          </a:p>
        </c:txPr>
        <c:crossAx val="0"/>
        <c:crosses val="autoZero"/>
        <c:crossBetween val="midCat"/>
        <c:majorUnit val="0.3"/>
        <c:minorUnit val="0.1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096536"/>
          <c:y val="0.005"/>
          <c:w val="0.856796"/>
          <c:h val="0.0925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/>
        <a:lstStyle/>
        <a:p>
          <a:pPr lvl="0">
            <a:defRPr b="0" i="0" strike="noStrike" sz="1000" u="none">
              <a:solidFill>
                <a:srgbClr val="000000"/>
              </a:solidFill>
              <a:effectLst/>
              <a:latin typeface="Helvetica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s://pseudosavant.com/blog/2011/01/29/agile-scrum-eliminate-intellectual-inventory-using-just-in-time-software-development/" TargetMode="External"/></Relationships>
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news.release/ecec.nr0.htm" TargetMode="External"/><Relationship Id="rId2" Type="http://schemas.openxmlformats.org/officeDocument/2006/relationships/hyperlink" Target="http://howmuchdoimakeayear.com/how-many-salary-weeks-in-a-year/" TargetMode="Externa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451869</xdr:colOff>
      <xdr:row>0</xdr:row>
      <xdr:rowOff>0</xdr:rowOff>
    </xdr:from>
    <xdr:to>
      <xdr:col>5</xdr:col>
      <xdr:colOff>703448</xdr:colOff>
      <xdr:row>23</xdr:row>
      <xdr:rowOff>12700</xdr:rowOff>
    </xdr:to>
    <xdr:graphicFrame>
      <xdr:nvGraphicFramePr>
        <xdr:cNvPr id="2" name="Chart 2"/>
        <xdr:cNvGraphicFramePr/>
      </xdr:nvGraphicFramePr>
      <xdr:xfrm>
        <a:off x="451869" y="0"/>
        <a:ext cx="5331580" cy="3810000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200367</xdr:colOff>
      <xdr:row>25</xdr:row>
      <xdr:rowOff>26034</xdr:rowOff>
    </xdr:from>
    <xdr:to>
      <xdr:col>5</xdr:col>
      <xdr:colOff>456525</xdr:colOff>
      <xdr:row>48</xdr:row>
      <xdr:rowOff>38734</xdr:rowOff>
    </xdr:to>
    <xdr:graphicFrame>
      <xdr:nvGraphicFramePr>
        <xdr:cNvPr id="3" name="Chart 3"/>
        <xdr:cNvGraphicFramePr/>
      </xdr:nvGraphicFramePr>
      <xdr:xfrm>
        <a:off x="200367" y="4153534"/>
        <a:ext cx="5336159" cy="381000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1</xdr:col>
      <xdr:colOff>0</xdr:colOff>
      <xdr:row>15</xdr:row>
      <xdr:rowOff>220662</xdr:rowOff>
    </xdr:from>
    <xdr:to>
      <xdr:col>6</xdr:col>
      <xdr:colOff>266700</xdr:colOff>
      <xdr:row>45</xdr:row>
      <xdr:rowOff>124776</xdr:rowOff>
    </xdr:to>
    <xdr:sp>
      <xdr:nvSpPr>
        <xdr:cNvPr id="5" name="Shape 5"/>
        <xdr:cNvSpPr/>
      </xdr:nvSpPr>
      <xdr:spPr>
        <a:xfrm>
          <a:off x="0" y="3958272"/>
          <a:ext cx="6489701" cy="676211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lvl="0" marL="0" marR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1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Adjustment</a:t>
          </a:r>
          <a:endParaRPr b="1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lvl="0" marL="0" marR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Reducing four team members lowered resource capacity by 18.75%. </a:t>
          </a:r>
          <a:r>
            <a:rPr b="1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 </a:t>
          </a:r>
          <a:endParaRPr b="1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lvl="0" marL="0" marR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b="1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lvl="0" marL="0" marR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1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Critical Numbers</a:t>
          </a:r>
          <a:endParaRPr b="1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lvl="0" marL="228600" marR="0" indent="-22860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00000"/>
            <a:buFontTx/>
            <a:buAutoNum type="arabicPeriod" startAt="1"/>
            <a:tabLst/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Throughput (Story Points or PBI’s in development)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lvl="0" marL="228600" marR="0" indent="-22860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00000"/>
            <a:buFontTx/>
            <a:buAutoNum type="arabicPeriod" startAt="1"/>
            <a:tabLst/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Inventory* (Backlog or prototypes, requirements, design documents, etc. not in backlog - intellectual inventory) 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lvl="0" marL="228600" marR="0" indent="-22860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00000"/>
            <a:buFontTx/>
            <a:buAutoNum type="arabicPeriod" startAt="1"/>
            <a:tabLst/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Operating expenses (salaries and equipment) 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lvl="0" marL="0" marR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lvl="0" marL="0" marR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Lean manufacturing principle demonstrated through this model: Greatest cost improvement comes through increasing throughput and not decreasing operating expenses. 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lvl="0" marL="0" marR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lvl="0" marL="0" marR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*Source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lvl="0" marL="0" marR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Agile Scrum: eliminate “intellectual inventory” using Just-In-Time software development 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lvl="0" marL="0" marR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1100" u="sng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  <a:hlinkClick r:id="rId1" invalidUrl="" action="" tgtFrame="" tooltip="" history="1" highlightClick="0" endSnd="0"/>
            </a:rPr>
            <a:t>https://pseudosavant.com/blog/2011/01/29/agile-scrum-eliminate-intellectual-inventory-using-just-in-time-software-development/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lvl="0" marL="0" marR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lvl="0" marL="0" marR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How to Manage the "7 Wastes" of Agile Software Development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lvl="0" marL="0" marR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https://www.scrumalliance.org/community/articles/2013/september/how-to-manage-the-7-wastes”-of-agile-software-deve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lvl="0" marL="0" marR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lvl="0" marL="0" marR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Important Terms and Concepts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lvl="0" marL="0" marR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http://www.scrumstudy.com/search.asp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lvl="0" marL="0" marR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lvl="0" marL="0" marR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Note: (from source) 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lvl="0" marL="0" marR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If a requirement or design is never built because consumers don’t want it then the value of that inventory is zero. All of that investment was lost.</a:t>
          </a:r>
          <a:endParaRPr b="0" baseline="0" cap="none" i="1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lvl="0" marL="0" marR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lvl="0" marL="0" marR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1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Increasing throughput </a:t>
          </a:r>
          <a:endParaRPr b="1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lvl="0" marL="0" marR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…through continuous improvement (Kaizen) 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lvl="0" marL="228600" marR="0" indent="-22860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00000"/>
            <a:buFontTx/>
            <a:buAutoNum type="arabicPeriod" startAt="1"/>
            <a:tabLst/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Identify the system’s bottle neck(s)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lvl="0" marL="228600" marR="0" indent="-22860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00000"/>
            <a:buFontTx/>
            <a:buAutoNum type="arabicPeriod" startAt="1"/>
            <a:tabLst/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Decide how to exploit the bottlenecks.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lvl="0" marL="228600" marR="0" indent="-22860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00000"/>
            <a:buFontTx/>
            <a:buAutoNum type="arabicPeriod" startAt="1"/>
            <a:tabLst/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Subordinate everything to the above decision (Make everything march to the “tune” of the bottleneck. 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lvl="0" marL="228600" marR="0" indent="-22860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00000"/>
            <a:buFontTx/>
            <a:buAutoNum type="arabicPeriod" startAt="1"/>
            <a:tabLst/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Elevate the system’s bottlenecks. (improve capacity at the bottleneck) 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lvl="0" marL="228600" marR="0" indent="-22860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00000"/>
            <a:buFontTx/>
            <a:buAutoNum type="arabicPeriod" startAt="1"/>
            <a:tabLst/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If in a previous step a bottleneck is broken, go back to step one. (system begins to breakdown) </a:t>
          </a:r>
        </a:p>
      </xdr:txBody>
    </xdr:sp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1</xdr:col>
      <xdr:colOff>0</xdr:colOff>
      <xdr:row>12</xdr:row>
      <xdr:rowOff>213200</xdr:rowOff>
    </xdr:from>
    <xdr:to>
      <xdr:col>5</xdr:col>
      <xdr:colOff>659153</xdr:colOff>
      <xdr:row>19</xdr:row>
      <xdr:rowOff>15080</xdr:rowOff>
    </xdr:to>
    <xdr:sp>
      <xdr:nvSpPr>
        <xdr:cNvPr id="7" name="Shape 7"/>
        <xdr:cNvSpPr/>
      </xdr:nvSpPr>
      <xdr:spPr>
        <a:xfrm>
          <a:off x="0" y="3188811"/>
          <a:ext cx="6571083" cy="140208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lvl="0" marL="0" marR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9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*Bases solely the average of various resource categories. </a:t>
          </a:r>
          <a:endParaRPr b="0" baseline="0" cap="none" i="0" spc="0" strike="noStrike" sz="9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lvl="0" marL="0" marR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b="0" baseline="0" cap="none" i="0" spc="0" strike="noStrike" sz="9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lvl="0" marL="0" marR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9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Sources:</a:t>
          </a:r>
          <a:endParaRPr b="0" baseline="0" cap="none" i="0" spc="0" strike="noStrike" sz="9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lvl="0" marL="0" marR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9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**Total employer compensation costs for private industry workers taken from the Bureau of Labor Statistics 12/10/2104</a:t>
          </a:r>
          <a:endParaRPr b="0" baseline="0" cap="none" i="0" spc="0" strike="noStrike" sz="9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lvl="0" marL="0" marR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900" u="sng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  <a:hlinkClick r:id="rId1" invalidUrl="" action="" tgtFrame="" tooltip="" history="1" highlightClick="0" endSnd="0"/>
            </a:rPr>
            <a:t>http://www.bls.gov/news.release/ecec.nr0.htm</a:t>
          </a:r>
          <a:endParaRPr b="0" baseline="0" cap="none" i="0" spc="0" strike="noStrike" sz="9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lvl="0" marL="0" marR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b="0" baseline="0" cap="none" i="0" spc="0" strike="noStrike" sz="9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lvl="0" marL="0" marR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9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***Salary calculator</a:t>
          </a:r>
          <a:endParaRPr b="0" baseline="0" cap="none" i="0" spc="0" strike="noStrike" sz="9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lvl="0" marL="0" marR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900" u="sng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  <a:hlinkClick r:id="rId2" invalidUrl="" action="" tgtFrame="" tooltip="" history="1" highlightClick="0" endSnd="0"/>
            </a:rPr>
            <a:t>http://howmuchdoimakeayear.com/how-many-salary-weeks-in-a-year/</a:t>
          </a:r>
        </a:p>
      </xdr:txBody>
    </xdr:sp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workbookViewId="0" showGridLines="0" defaultGridColor="1"/>
  </sheetViews>
  <sheetFormatPr defaultColWidth="10" defaultRowHeight="13" customHeight="1" outlineLevelRow="0" outlineLevelCol="0"/>
  <cols>
    <col min="1" max="256" width="10" customWidth="1"/>
  </cols>
  <sheetData/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  <drawing r:id="rId1"/>
  <legacyDrawing r:id="r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I12"/>
  <sheetViews>
    <sheetView workbookViewId="0" showGridLines="0" defaultGridColor="1">
      <pane topLeftCell="C4" xSplit="2" ySplit="3" activePane="bottomRight" state="frozenSplit"/>
    </sheetView>
  </sheetViews>
  <sheetFormatPr defaultColWidth="12.25" defaultRowHeight="18" customHeight="1" outlineLevelRow="0" outlineLevelCol="0"/>
  <cols>
    <col min="1" max="1" width="12.25" style="1" customWidth="1"/>
    <col min="2" max="2" width="12.25" style="1" customWidth="1"/>
    <col min="3" max="3" width="12.25" style="1" customWidth="1"/>
    <col min="4" max="4" width="12.25" style="1" customWidth="1"/>
    <col min="5" max="5" width="12.25" style="1" customWidth="1"/>
    <col min="6" max="6" width="12.25" style="1" customWidth="1"/>
    <col min="7" max="7" width="12.25" style="1" customWidth="1"/>
    <col min="8" max="8" width="12.25" style="1" customWidth="1"/>
    <col min="9" max="9" width="12.25" style="1" customWidth="1"/>
    <col min="10" max="256" width="12.25" style="1" customWidth="1"/>
  </cols>
  <sheetData>
    <row r="1" ht="0" customHeight="1"/>
    <row r="2">
      <c r="B2" t="s" s="2">
        <v>1</v>
      </c>
      <c r="C2"/>
      <c r="D2"/>
      <c r="E2"/>
      <c r="F2"/>
      <c r="G2"/>
      <c r="H2"/>
      <c r="I2"/>
    </row>
    <row r="3" ht="44.55" customHeight="1">
      <c r="B3" t="s" s="3">
        <v>2</v>
      </c>
      <c r="C3" t="s" s="3">
        <v>3</v>
      </c>
      <c r="D3" t="s" s="3">
        <v>4</v>
      </c>
      <c r="E3" t="s" s="3">
        <v>5</v>
      </c>
      <c r="F3" t="s" s="3">
        <v>6</v>
      </c>
      <c r="G3" t="s" s="3">
        <v>7</v>
      </c>
      <c r="H3" t="s" s="3">
        <v>8</v>
      </c>
      <c r="I3" t="s" s="3">
        <v>9</v>
      </c>
    </row>
    <row r="4" ht="20.55" customHeight="1">
      <c r="B4" s="4">
        <v>11</v>
      </c>
      <c r="C4" s="5">
        <v>3</v>
      </c>
      <c r="D4" s="5">
        <v>168</v>
      </c>
      <c r="E4" s="6">
        <f>SUM(C11*C4)</f>
        <v>81468.299999999988</v>
      </c>
      <c r="F4" s="6">
        <f>SUM(E4/D4)</f>
        <v>484.9303571428571</v>
      </c>
      <c r="G4" s="7">
        <v>62</v>
      </c>
      <c r="H4" s="6">
        <f>SUM(E4/G4)</f>
        <v>1314.004838709677</v>
      </c>
      <c r="I4" s="8">
        <f>SUM((D4-C12)/C12)</f>
        <v>-0.3142857142857143</v>
      </c>
    </row>
    <row r="5" ht="20.35" customHeight="1">
      <c r="B5" s="4">
        <v>12</v>
      </c>
      <c r="C5" s="5">
        <v>3</v>
      </c>
      <c r="D5" s="5">
        <v>301</v>
      </c>
      <c r="E5" s="6">
        <f>SUM(C11*C5)</f>
        <v>81468.299999999988</v>
      </c>
      <c r="F5" s="6">
        <f>SUM(E5/D5)</f>
        <v>270.658803986711</v>
      </c>
      <c r="G5" s="7">
        <v>68</v>
      </c>
      <c r="H5" s="6">
        <f>SUM(E5/G5)</f>
        <v>1198.063235294117</v>
      </c>
      <c r="I5" s="8">
        <f>SUM((D5-C12)/C12)</f>
        <v>0.2285714285714286</v>
      </c>
    </row>
    <row r="6" ht="20.35" customHeight="1">
      <c r="B6" s="4">
        <v>13</v>
      </c>
      <c r="C6" s="5">
        <v>2</v>
      </c>
      <c r="D6" s="5">
        <v>55</v>
      </c>
      <c r="E6" s="6">
        <f>SUM(C11*C6)</f>
        <v>54312.2</v>
      </c>
      <c r="F6" s="6">
        <f>SUM(E6/D6)</f>
        <v>987.4945454545453</v>
      </c>
      <c r="G6" s="7">
        <v>49</v>
      </c>
      <c r="H6" s="6">
        <f>SUM(E6/G6)</f>
        <v>1108.412244897959</v>
      </c>
      <c r="I6" s="8">
        <f>SUM((D6-C12)/C12)</f>
        <v>-0.7755102040816326</v>
      </c>
    </row>
    <row r="7" ht="20.35" customHeight="1">
      <c r="B7" s="4">
        <v>14</v>
      </c>
      <c r="C7" s="5">
        <v>3</v>
      </c>
      <c r="D7" s="5">
        <v>153</v>
      </c>
      <c r="E7" s="6">
        <f>SUM(C11*C7)</f>
        <v>81468.299999999988</v>
      </c>
      <c r="F7" s="6">
        <f>SUM(E7/D7)</f>
        <v>532.4725490196078</v>
      </c>
      <c r="G7" s="7">
        <v>30</v>
      </c>
      <c r="H7" s="6">
        <f>SUM(E7/G7)</f>
        <v>2715.61</v>
      </c>
      <c r="I7" s="8">
        <f>SUM((D7-C12)/C12)</f>
        <v>-0.3755102040816327</v>
      </c>
    </row>
    <row r="8" ht="20.35" customHeight="1">
      <c r="B8" s="4">
        <v>15</v>
      </c>
      <c r="C8" s="5">
        <v>3</v>
      </c>
      <c r="D8" s="5">
        <v>97</v>
      </c>
      <c r="E8" s="6">
        <f>SUM(C11*C8)</f>
        <v>81468.299999999988</v>
      </c>
      <c r="F8" s="6">
        <f>SUM(E8/D8)</f>
        <v>839.8793814432988</v>
      </c>
      <c r="G8" s="7">
        <v>31</v>
      </c>
      <c r="H8" s="6">
        <f>SUM(E8/G8)</f>
        <v>2628.009677419354</v>
      </c>
      <c r="I8" s="8">
        <f>SUM((D8-C12)/C12)</f>
        <v>-0.6040816326530613</v>
      </c>
    </row>
    <row r="9" ht="20.35" customHeight="1">
      <c r="B9" s="4">
        <v>16</v>
      </c>
      <c r="C9" s="5">
        <v>3</v>
      </c>
      <c r="D9" s="5">
        <v>63</v>
      </c>
      <c r="E9" s="6">
        <f>SUM(C11*C9)</f>
        <v>81468.299999999988</v>
      </c>
      <c r="F9" s="6">
        <f>SUM(E9/D9)</f>
        <v>1293.147619047619</v>
      </c>
      <c r="G9" s="7">
        <v>21</v>
      </c>
      <c r="H9" s="6">
        <f>SUM(E9/G9)</f>
        <v>3879.442857142857</v>
      </c>
      <c r="I9" s="8">
        <f>SUM((D9-C12)/C12)</f>
        <v>-0.7428571428571429</v>
      </c>
    </row>
    <row r="10" ht="20.55" customHeight="1">
      <c r="B10" s="4">
        <v>17</v>
      </c>
      <c r="C10" s="5">
        <v>3</v>
      </c>
      <c r="D10" s="5">
        <v>167</v>
      </c>
      <c r="E10" s="6">
        <f>SUM(C11*C10)</f>
        <v>81468.299999999988</v>
      </c>
      <c r="F10" s="6">
        <f>SUM(E10/D10)</f>
        <v>487.8341317365269</v>
      </c>
      <c r="G10" s="7">
        <v>49</v>
      </c>
      <c r="H10" s="6">
        <f>SUM(E10/G10)</f>
        <v>1662.618367346939</v>
      </c>
      <c r="I10" s="8">
        <f>SUM((D10-C12)/C12)</f>
        <v>-0.3183673469387755</v>
      </c>
    </row>
    <row r="11" ht="20.55" customHeight="1">
      <c r="B11" t="s" s="9">
        <v>10</v>
      </c>
      <c r="C11" s="10">
        <f>SUM('Operating Expenses - Operating '!G11)</f>
        <v>27156.1</v>
      </c>
      <c r="D11" s="4"/>
      <c r="E11" s="11"/>
      <c r="F11" s="11"/>
      <c r="G11" s="12"/>
      <c r="H11" s="11"/>
      <c r="I11" s="13"/>
    </row>
    <row r="12" ht="32.35" customHeight="1">
      <c r="B12" t="s" s="9">
        <v>11</v>
      </c>
      <c r="C12" s="9">
        <v>245</v>
      </c>
      <c r="D12" s="14"/>
      <c r="E12" s="11"/>
      <c r="F12" s="11"/>
      <c r="G12" s="12"/>
      <c r="H12" s="11"/>
      <c r="I12" s="13"/>
    </row>
  </sheetData>
  <mergeCells count="1">
    <mergeCell ref="B2:I2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  <drawing r:id="rId1"/>
  <legacyDrawing r:id="r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2:G11"/>
  <sheetViews>
    <sheetView workbookViewId="0" showGridLines="0" defaultGridColor="1">
      <pane topLeftCell="C3" xSplit="2" ySplit="2" activePane="bottomRight" state="frozenSplit"/>
    </sheetView>
  </sheetViews>
  <sheetFormatPr defaultColWidth="12.25" defaultRowHeight="18" customHeight="1" outlineLevelRow="0" outlineLevelCol="0"/>
  <cols>
    <col min="1" max="1" width="12.25" style="15" customWidth="1"/>
    <col min="2" max="2" width="21.4375" style="15" customWidth="1"/>
    <col min="3" max="3" width="12.25" style="15" customWidth="1"/>
    <col min="4" max="4" width="12.25" style="15" customWidth="1"/>
    <col min="5" max="5" width="12.25" style="15" customWidth="1"/>
    <col min="6" max="6" width="12.25" style="15" customWidth="1"/>
    <col min="7" max="7" width="12.25" style="15" customWidth="1"/>
    <col min="8" max="256" width="12.25" style="15" customWidth="1"/>
  </cols>
  <sheetData>
    <row r="1">
      <c r="B1" t="s" s="2">
        <v>12</v>
      </c>
      <c r="C1"/>
      <c r="D1"/>
      <c r="E1"/>
      <c r="F1"/>
      <c r="G1"/>
    </row>
    <row r="2" ht="32.55" customHeight="1">
      <c r="B2" t="s" s="3">
        <v>13</v>
      </c>
      <c r="C2" t="s" s="3">
        <v>14</v>
      </c>
      <c r="D2" t="s" s="3">
        <v>15</v>
      </c>
      <c r="E2" t="s" s="3">
        <v>16</v>
      </c>
      <c r="F2" t="s" s="3">
        <v>17</v>
      </c>
      <c r="G2" t="s" s="3">
        <v>18</v>
      </c>
    </row>
    <row r="3" ht="20.55" customHeight="1">
      <c r="B3" t="s" s="4">
        <v>19</v>
      </c>
      <c r="C3" s="6">
        <v>97000</v>
      </c>
      <c r="D3" s="6">
        <f>SUM(C3*C8)</f>
        <v>30361</v>
      </c>
      <c r="E3" s="16">
        <v>5</v>
      </c>
      <c r="F3" s="6">
        <f>SUM(C3+D3)</f>
        <v>127361</v>
      </c>
      <c r="G3" s="6">
        <f>SUM(F3*E3)</f>
        <v>636805</v>
      </c>
    </row>
    <row r="4" ht="20.35" customHeight="1">
      <c r="B4" t="s" s="4">
        <v>20</v>
      </c>
      <c r="C4" s="6">
        <v>97000</v>
      </c>
      <c r="D4" s="6">
        <f>SUM(C4*C8)</f>
        <v>30361</v>
      </c>
      <c r="E4" s="16">
        <v>0</v>
      </c>
      <c r="F4" s="6">
        <f>SUM(C4+D4)</f>
        <v>127361</v>
      </c>
      <c r="G4" s="6">
        <f>SUM(F4*E4)</f>
        <v>0</v>
      </c>
    </row>
    <row r="5" ht="20.35" customHeight="1">
      <c r="B5" t="s" s="4">
        <v>21</v>
      </c>
      <c r="C5" s="6">
        <v>97000</v>
      </c>
      <c r="D5" s="6"/>
      <c r="E5" s="16">
        <v>3</v>
      </c>
      <c r="F5" s="6">
        <f>SUM(C5+D5)</f>
        <v>97000</v>
      </c>
      <c r="G5" s="6">
        <f>SUM(F5*E5)</f>
        <v>291000</v>
      </c>
    </row>
    <row r="6" ht="20.35" customHeight="1">
      <c r="B6" t="s" s="4">
        <v>22</v>
      </c>
      <c r="C6" s="6">
        <v>83000</v>
      </c>
      <c r="D6" s="6"/>
      <c r="E6" s="16">
        <v>4</v>
      </c>
      <c r="F6" s="6">
        <f>SUM(C6+D6)</f>
        <v>83000</v>
      </c>
      <c r="G6" s="6">
        <f>SUM(F6*E6)</f>
        <v>332000</v>
      </c>
    </row>
    <row r="7" ht="20.55" customHeight="1">
      <c r="B7" t="s" s="4">
        <v>23</v>
      </c>
      <c r="C7" s="6">
        <v>98000</v>
      </c>
      <c r="D7" s="6"/>
      <c r="E7" s="16">
        <v>1</v>
      </c>
      <c r="F7" s="6">
        <f>SUM(C7+D7)</f>
        <v>98000</v>
      </c>
      <c r="G7" s="6">
        <f>SUM(F7*E7)</f>
        <v>98000</v>
      </c>
    </row>
    <row r="8" ht="20.55" customHeight="1">
      <c r="B8" t="s" s="9">
        <v>24</v>
      </c>
      <c r="C8" s="17">
        <v>0.313</v>
      </c>
      <c r="D8" s="10"/>
      <c r="E8" s="18"/>
      <c r="F8" s="10"/>
      <c r="G8" s="10"/>
    </row>
    <row r="9" ht="20.35" customHeight="1">
      <c r="B9" t="s" s="9">
        <v>25</v>
      </c>
      <c r="C9" s="19">
        <v>50</v>
      </c>
      <c r="D9" s="10"/>
      <c r="E9" s="18"/>
      <c r="F9" s="10"/>
      <c r="G9" s="10"/>
    </row>
    <row r="10" ht="20.35" customHeight="1">
      <c r="B10" t="s" s="9">
        <v>26</v>
      </c>
      <c r="C10" s="10">
        <f>SUM(C3:C7)</f>
        <v>472000</v>
      </c>
      <c r="D10" s="10">
        <f>SUM(D3:D7)</f>
        <v>60722</v>
      </c>
      <c r="E10" s="18">
        <f>SUM(E3:E7)</f>
        <v>13</v>
      </c>
      <c r="F10" s="10">
        <f>SUM(F3:F7)</f>
        <v>532722</v>
      </c>
      <c r="G10" s="10">
        <f>SUM(G3:G7)</f>
        <v>1357805</v>
      </c>
    </row>
    <row r="11" ht="20.35" customHeight="1">
      <c r="B11" t="s" s="9">
        <v>27</v>
      </c>
      <c r="C11" s="10">
        <f>SUM(C10/C9)</f>
        <v>9440</v>
      </c>
      <c r="D11" s="10">
        <f>SUM((D10/C9))</f>
        <v>1214.44</v>
      </c>
      <c r="E11" s="18">
        <f>SUM(E10)</f>
        <v>13</v>
      </c>
      <c r="F11" s="10">
        <f>SUM(F10/C9)</f>
        <v>10654.44</v>
      </c>
      <c r="G11" s="10">
        <f>SUM(G10/C9)</f>
        <v>27156.1</v>
      </c>
    </row>
  </sheetData>
  <mergeCells count="1">
    <mergeCell ref="B1:G1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